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Sheet1!$B$2:$M$9</definedName>
  </definedNames>
  <calcPr calcId="152511"/>
</workbook>
</file>

<file path=xl/calcChain.xml><?xml version="1.0" encoding="utf-8"?>
<calcChain xmlns="http://schemas.openxmlformats.org/spreadsheetml/2006/main">
  <c r="K7" i="1" l="1"/>
  <c r="K8" i="1"/>
  <c r="K6" i="1"/>
  <c r="L4" i="1"/>
  <c r="G8" i="1"/>
  <c r="G7" i="1"/>
  <c r="G6" i="1"/>
  <c r="G4" i="1"/>
  <c r="D8" i="1"/>
  <c r="F8" i="1" s="1"/>
  <c r="D7" i="1"/>
  <c r="F7" i="1" s="1"/>
  <c r="D6" i="1"/>
  <c r="D4" i="1"/>
  <c r="F4" i="1" s="1"/>
  <c r="F6" i="1"/>
  <c r="G9" i="1"/>
  <c r="F9" i="1" l="1"/>
</calcChain>
</file>

<file path=xl/sharedStrings.xml><?xml version="1.0" encoding="utf-8"?>
<sst xmlns="http://schemas.openxmlformats.org/spreadsheetml/2006/main" count="26" uniqueCount="22">
  <si>
    <t xml:space="preserve">    RESPIRATOR, mask, FFP2/N95, type IIR, s.u., unvalved, noseclip</t>
  </si>
  <si>
    <t>PPE</t>
  </si>
  <si>
    <t>NCDC</t>
  </si>
  <si>
    <t>Unit Price (GEL)</t>
  </si>
  <si>
    <t>Unit Price USD</t>
  </si>
  <si>
    <t>Total Price GEL</t>
  </si>
  <si>
    <t>Total Price USD</t>
  </si>
  <si>
    <t>Delivery</t>
  </si>
  <si>
    <t>Country of manufacture</t>
  </si>
  <si>
    <t>Turkey</t>
  </si>
  <si>
    <t>Georgia</t>
  </si>
  <si>
    <t>MASK</t>
  </si>
  <si>
    <t>8-9 weeks after order placement</t>
  </si>
  <si>
    <t>China</t>
  </si>
  <si>
    <t>20 Days</t>
  </si>
  <si>
    <t>OTHER CONSUMABLES</t>
  </si>
  <si>
    <t>headband</t>
  </si>
  <si>
    <t>boot covers</t>
  </si>
  <si>
    <t>biohazard bag 19/24</t>
  </si>
  <si>
    <t>ბაზრის კვლევა 02.06.2020წ</t>
  </si>
  <si>
    <t>01.04.2020</t>
  </si>
  <si>
    <t>03.06.2020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</si>
</sst>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[$GEL]\ * #,##0.00_);_([$GEL]\ * \(#,##0.00\);_([$GEL]\ * &quot;-&quot;??_);_(@_)"/>
    <numFmt numFmtId="166" formatCode="_-* #,##0.00\ [$₾-437]_-;\-* #,##0.00\ [$₾-437]_-;_-* &quot;-&quot;??\ [$₾-437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FFFF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149998474074526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0">
    <xf numFmtId="0" fontId="0" fillId="0" borderId="0" xfId="0"/>
    <xf numFmtId="43" fontId="2" fillId="3" borderId="0" xfId="3" applyFont="1" applyFill="1" applyAlignment="1">
      <alignment horizontal="left" vertical="center" wrapText="1"/>
    </xf>
    <xf numFmtId="43" fontId="2" fillId="3" borderId="0" xfId="3" applyFont="1" applyFill="1" applyAlignment="1">
      <alignment vertical="center"/>
    </xf>
    <xf numFmtId="0" fontId="3" fillId="0" borderId="0" xfId="0" applyNumberFormat="1" applyFont="1" applyFill="1" applyBorder="1" applyAlignment="1" applyProtection="1"/>
    <xf numFmtId="43" fontId="0" fillId="0" borderId="0" xfId="0" applyNumberFormat="1" applyFont="1"/>
    <xf numFmtId="43" fontId="3" fillId="0" borderId="0" xfId="0" applyNumberFormat="1" applyFont="1"/>
    <xf numFmtId="0" fontId="3" fillId="0" borderId="0" xfId="2" applyAlignment="1">
      <alignment horizontal="center" vertical="center" wrapText="1"/>
    </xf>
    <xf numFmtId="43" fontId="3" fillId="0" borderId="0" xfId="3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3" borderId="0" xfId="2" applyFont="1" applyFill="1" applyAlignment="1">
      <alignment vertical="center"/>
    </xf>
    <xf numFmtId="165" fontId="2" fillId="3" borderId="0" xfId="3" applyNumberFormat="1" applyFont="1" applyFill="1" applyAlignment="1">
      <alignment vertical="center"/>
    </xf>
    <xf numFmtId="44" fontId="2" fillId="3" borderId="0" xfId="1" applyFont="1" applyFill="1" applyAlignment="1">
      <alignment vertical="center"/>
    </xf>
    <xf numFmtId="164" fontId="2" fillId="3" borderId="0" xfId="3" applyNumberFormat="1" applyFont="1" applyFill="1" applyAlignment="1">
      <alignment vertical="center"/>
    </xf>
    <xf numFmtId="0" fontId="4" fillId="0" borderId="0" xfId="2" applyFont="1" applyFill="1" applyAlignment="1">
      <alignment horizontal="left" vertical="center" wrapText="1"/>
    </xf>
    <xf numFmtId="43" fontId="0" fillId="0" borderId="0" xfId="3" applyFont="1" applyFill="1" applyAlignment="1">
      <alignment vertical="center"/>
    </xf>
    <xf numFmtId="165" fontId="0" fillId="0" borderId="0" xfId="3" applyNumberFormat="1" applyFont="1" applyFill="1" applyAlignment="1">
      <alignment vertical="center"/>
    </xf>
    <xf numFmtId="44" fontId="0" fillId="0" borderId="0" xfId="1" applyFont="1" applyFill="1" applyAlignment="1">
      <alignment vertical="center"/>
    </xf>
    <xf numFmtId="43" fontId="3" fillId="0" borderId="0" xfId="3" applyFill="1" applyAlignment="1">
      <alignment horizontal="left" vertical="center" wrapText="1"/>
    </xf>
    <xf numFmtId="43" fontId="3" fillId="0" borderId="0" xfId="3" applyFill="1" applyAlignment="1">
      <alignment vertical="center"/>
    </xf>
    <xf numFmtId="43" fontId="0" fillId="0" borderId="0" xfId="3" applyFont="1" applyFill="1" applyAlignment="1">
      <alignment horizontal="left" vertical="center" wrapText="1"/>
    </xf>
    <xf numFmtId="0" fontId="6" fillId="2" borderId="0" xfId="0" applyFont="1" applyFill="1"/>
    <xf numFmtId="165" fontId="0" fillId="0" borderId="0" xfId="0" applyNumberFormat="1" applyFont="1" applyFill="1" applyAlignment="1">
      <alignment vertical="center"/>
    </xf>
    <xf numFmtId="16" fontId="7" fillId="0" borderId="0" xfId="0" applyNumberFormat="1" applyFont="1"/>
    <xf numFmtId="44" fontId="4" fillId="0" borderId="0" xfId="1" applyFont="1" applyAlignment="1">
      <alignment vertical="center"/>
    </xf>
    <xf numFmtId="166" fontId="4" fillId="0" borderId="0" xfId="2" applyNumberFormat="1" applyFont="1" applyAlignment="1">
      <alignment vertical="center"/>
    </xf>
    <xf numFmtId="0" fontId="4" fillId="0" borderId="0" xfId="2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4" fontId="0" fillId="0" borderId="0" xfId="1" applyNumberFormat="1" applyFont="1" applyBorder="1" applyAlignment="1">
      <alignment vertical="center"/>
    </xf>
    <xf numFmtId="165" fontId="0" fillId="0" borderId="0" xfId="3" applyNumberFormat="1" applyFont="1" applyBorder="1" applyAlignment="1">
      <alignment vertical="center"/>
    </xf>
  </cellXfs>
  <cellStyles count="4">
    <cellStyle name="Comma 2" xfId="3"/>
    <cellStyle name="Currency" xfId="1" builtinId="4"/>
    <cellStyle name="Normal" xfId="0" builtinId="0"/>
    <cellStyle name="Normal 2" xfId="2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[$GEL]\ * #,##0.00_);_([$GEL]\ * \(#,##0.00\);_([$GEL]\ 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name val="Calibri"/>
        <scheme val="minor"/>
      </font>
      <numFmt numFmtId="165" formatCode="_([$GEL]\ * #,##0.00_);_([$GEL]\ * \(#,##0.00\);_([$GEL]\ 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6" displayName="Table6" ref="B2:I9" totalsRowCount="1" headerRowDxfId="11">
  <autoFilter ref="B2:I8"/>
  <tableColumns count="8">
    <tableColumn id="1" name="PPE" totalsRowDxfId="10"/>
    <tableColumn id="4" name="NCDC" totalsRowDxfId="9"/>
    <tableColumn id="7" name="Unit Price (GEL)" totalsRowDxfId="8"/>
    <tableColumn id="2" name="Unit Price USD" dataDxfId="7" totalsRowDxfId="6" dataCellStyle="Currency">
      <calculatedColumnFormula>Table6[[#This Row],[Unit Price (GEL)]]/#REF!</calculatedColumnFormula>
    </tableColumn>
    <tableColumn id="8" name="Total Price GEL" totalsRowFunction="sum" dataDxfId="5" totalsRowDxfId="4" dataCellStyle="Comma 2">
      <calculatedColumnFormula>(#REF!+Table6[[#This Row],[NCDC]])*Table6[[#This Row],[Unit Price (GEL)]]</calculatedColumnFormula>
    </tableColumn>
    <tableColumn id="11" name="Total Price USD" totalsRowFunction="sum" dataDxfId="3" totalsRowDxfId="2" dataCellStyle="Currency">
      <calculatedColumnFormula>(#REF!+Table6[[#This Row],[NCDC]])*Table6[[#This Row],[Unit Price USD]]</calculatedColumnFormula>
    </tableColumn>
    <tableColumn id="9" name="Delivery" totalsRowDxfId="1"/>
    <tableColumn id="10" name="Country of manufacture" totalsRow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9"/>
  <sheetViews>
    <sheetView tabSelected="1" view="pageBreakPreview" zoomScale="85" zoomScaleNormal="100" zoomScaleSheetLayoutView="85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J20" sqref="J20"/>
    </sheetView>
  </sheetViews>
  <sheetFormatPr defaultRowHeight="15" x14ac:dyDescent="0.25"/>
  <cols>
    <col min="1" max="1" width="4" customWidth="1"/>
    <col min="2" max="2" width="32.85546875" customWidth="1"/>
    <col min="3" max="3" width="12" bestFit="1" customWidth="1"/>
    <col min="4" max="4" width="15.85546875" customWidth="1"/>
    <col min="5" max="5" width="12.140625" customWidth="1"/>
    <col min="6" max="6" width="18.42578125" customWidth="1"/>
    <col min="7" max="7" width="15.7109375" customWidth="1"/>
    <col min="8" max="8" width="16.140625" customWidth="1"/>
    <col min="12" max="12" width="14.42578125" customWidth="1"/>
    <col min="13" max="13" width="24.42578125" customWidth="1"/>
  </cols>
  <sheetData>
    <row r="1" spans="2:13" x14ac:dyDescent="0.25">
      <c r="D1" s="23">
        <v>43987</v>
      </c>
      <c r="E1" s="21">
        <v>2.9841000000000002</v>
      </c>
    </row>
    <row r="2" spans="2:13" ht="60" customHeight="1" x14ac:dyDescent="0.25">
      <c r="B2" s="6" t="s">
        <v>1</v>
      </c>
      <c r="C2" s="7" t="s">
        <v>2</v>
      </c>
      <c r="D2" s="8" t="s">
        <v>3</v>
      </c>
      <c r="E2" s="8" t="s">
        <v>4</v>
      </c>
      <c r="F2" s="6" t="s">
        <v>5</v>
      </c>
      <c r="G2" s="6" t="s">
        <v>6</v>
      </c>
      <c r="H2" s="6" t="s">
        <v>7</v>
      </c>
      <c r="I2" s="8" t="s">
        <v>8</v>
      </c>
    </row>
    <row r="3" spans="2:13" s="9" customFormat="1" ht="25.5" customHeight="1" x14ac:dyDescent="0.25">
      <c r="B3" s="10" t="s">
        <v>11</v>
      </c>
      <c r="C3" s="2"/>
      <c r="D3" s="2"/>
      <c r="E3" s="12"/>
      <c r="F3" s="13"/>
      <c r="G3" s="13"/>
      <c r="H3" s="1"/>
      <c r="I3" s="2"/>
    </row>
    <row r="4" spans="2:13" ht="44.25" customHeight="1" x14ac:dyDescent="0.25">
      <c r="B4" s="14" t="s">
        <v>0</v>
      </c>
      <c r="C4" s="15">
        <v>50000</v>
      </c>
      <c r="D4" s="16">
        <f>Table6[[#This Row],[Unit Price USD]]*$E$1</f>
        <v>7.4602500000000003</v>
      </c>
      <c r="E4" s="17">
        <v>2.5</v>
      </c>
      <c r="F4" s="16">
        <f>Table6[[#This Row],[NCDC]]*Table6[[#This Row],[Unit Price (GEL)]]</f>
        <v>373012.5</v>
      </c>
      <c r="G4" s="17">
        <f>Table6[[#This Row],[NCDC]]*Table6[[#This Row],[Unit Price USD]]</f>
        <v>125000</v>
      </c>
      <c r="H4" s="18" t="s">
        <v>12</v>
      </c>
      <c r="I4" s="19" t="s">
        <v>13</v>
      </c>
      <c r="K4" s="28">
        <v>4.8</v>
      </c>
      <c r="L4" s="29">
        <f>K4*E1</f>
        <v>14.323680000000001</v>
      </c>
      <c r="M4" s="27" t="s">
        <v>19</v>
      </c>
    </row>
    <row r="5" spans="2:13" s="9" customFormat="1" ht="24.75" customHeight="1" x14ac:dyDescent="0.25">
      <c r="B5" s="10" t="s">
        <v>15</v>
      </c>
      <c r="C5" s="2"/>
      <c r="D5" s="11"/>
      <c r="E5" s="12"/>
      <c r="F5" s="13"/>
      <c r="G5" s="13"/>
      <c r="H5" s="1"/>
      <c r="I5" s="2"/>
    </row>
    <row r="6" spans="2:13" s="9" customFormat="1" ht="24.75" customHeight="1" x14ac:dyDescent="0.25">
      <c r="B6" s="14" t="s">
        <v>16</v>
      </c>
      <c r="C6" s="15">
        <v>40000</v>
      </c>
      <c r="D6" s="16">
        <f>Table6[[#This Row],[Unit Price USD]]*$E$1</f>
        <v>5.6372910172853508E-2</v>
      </c>
      <c r="E6" s="17">
        <v>1.8891092849721357E-2</v>
      </c>
      <c r="F6" s="16">
        <f>Table6[[#This Row],[NCDC]]*Table6[[#This Row],[Unit Price (GEL)]]</f>
        <v>2254.9164069141402</v>
      </c>
      <c r="G6" s="17">
        <f>Table6[[#This Row],[NCDC]]*Table6[[#This Row],[Unit Price USD]]</f>
        <v>755.6437139888543</v>
      </c>
      <c r="H6" s="20" t="s">
        <v>14</v>
      </c>
      <c r="I6" s="19" t="s">
        <v>9</v>
      </c>
      <c r="K6" s="24">
        <f>L6/$E$1</f>
        <v>3.3510941322341746E-2</v>
      </c>
      <c r="L6" s="25">
        <v>0.1</v>
      </c>
      <c r="M6" s="26" t="s">
        <v>20</v>
      </c>
    </row>
    <row r="7" spans="2:13" s="9" customFormat="1" ht="24.75" customHeight="1" x14ac:dyDescent="0.25">
      <c r="B7" s="14" t="s">
        <v>17</v>
      </c>
      <c r="C7" s="15">
        <v>80000</v>
      </c>
      <c r="D7" s="16">
        <f>Table6[[#This Row],[Unit Price USD]]*$E$1</f>
        <v>2.6777132332105415E-2</v>
      </c>
      <c r="E7" s="17">
        <v>8.9732691036176447E-3</v>
      </c>
      <c r="F7" s="16">
        <f>Table6[[#This Row],[NCDC]]*Table6[[#This Row],[Unit Price (GEL)]]</f>
        <v>2142.170586568433</v>
      </c>
      <c r="G7" s="17">
        <f>Table6[[#This Row],[NCDC]]*Table6[[#This Row],[Unit Price USD]]</f>
        <v>717.86152828941158</v>
      </c>
      <c r="H7" s="20" t="s">
        <v>14</v>
      </c>
      <c r="I7" s="19" t="s">
        <v>9</v>
      </c>
      <c r="K7" s="24">
        <f t="shared" ref="K7:K8" si="0">L7/$E$1</f>
        <v>8.3777353305854365E-3</v>
      </c>
      <c r="L7" s="25">
        <v>2.5000000000000001E-2</v>
      </c>
      <c r="M7" s="26" t="s">
        <v>20</v>
      </c>
    </row>
    <row r="8" spans="2:13" s="9" customFormat="1" ht="24.75" customHeight="1" x14ac:dyDescent="0.25">
      <c r="B8" s="14" t="s">
        <v>18</v>
      </c>
      <c r="C8" s="15">
        <v>40000</v>
      </c>
      <c r="D8" s="16">
        <f>Table6[[#This Row],[Unit Price USD]]*$E$1</f>
        <v>8.4559365259280261E-2</v>
      </c>
      <c r="E8" s="17">
        <v>2.8336639274582034E-2</v>
      </c>
      <c r="F8" s="16">
        <f>Table6[[#This Row],[NCDC]]*Table6[[#This Row],[Unit Price (GEL)]]</f>
        <v>3382.3746103712106</v>
      </c>
      <c r="G8" s="17">
        <f>Table6[[#This Row],[NCDC]]*Table6[[#This Row],[Unit Price USD]]</f>
        <v>1133.4655709832814</v>
      </c>
      <c r="H8" s="20" t="s">
        <v>14</v>
      </c>
      <c r="I8" s="19" t="s">
        <v>10</v>
      </c>
      <c r="K8" s="24">
        <f t="shared" si="0"/>
        <v>0.7975604034717334</v>
      </c>
      <c r="L8" s="25">
        <v>2.38</v>
      </c>
      <c r="M8" s="26" t="s">
        <v>21</v>
      </c>
    </row>
    <row r="9" spans="2:13" ht="27.75" customHeight="1" x14ac:dyDescent="0.25">
      <c r="B9" s="3"/>
      <c r="C9" s="4"/>
      <c r="D9" s="5"/>
      <c r="E9" s="4"/>
      <c r="F9" s="22">
        <f>SUBTOTAL(109,Table6[Total Price GEL])</f>
        <v>380791.96160385374</v>
      </c>
      <c r="G9" s="17">
        <f>SUBTOTAL(109,Table6[Total Price USD])</f>
        <v>127606.97081326156</v>
      </c>
      <c r="H9" s="5"/>
      <c r="I9" s="5"/>
    </row>
  </sheetData>
  <printOptions horizontalCentered="1"/>
  <pageMargins left="0" right="0" top="0.75" bottom="0.75" header="0.3" footer="0.3"/>
  <pageSetup paperSize="9" scale="76" fitToHeight="2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2020-06-05T12:30:02Z</dcterms:modified>
</cp:coreProperties>
</file>